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1448BD77-D49E-4FB6-844E-34516A0D022F}" xr6:coauthVersionLast="45" xr6:coauthVersionMax="45" xr10:uidLastSave="{00000000-0000-0000-0000-000000000000}"/>
  <bookViews>
    <workbookView xWindow="-120" yWindow="-120" windowWidth="24240" windowHeight="13140" xr2:uid="{2D77DA39-E576-417E-B6AC-D96D2526CEBA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18" i="1"/>
  <c r="F24" i="1"/>
  <c r="F25" i="1" s="1"/>
  <c r="F30" i="1"/>
  <c r="F29" i="1" s="1"/>
  <c r="F31" i="1"/>
  <c r="F32" i="1"/>
  <c r="F33" i="1"/>
  <c r="F34" i="1"/>
  <c r="F35" i="1"/>
  <c r="F36" i="1"/>
  <c r="F37" i="1"/>
  <c r="F40" i="1"/>
  <c r="F41" i="1"/>
  <c r="F39" i="1" s="1"/>
  <c r="F42" i="1"/>
  <c r="F44" i="1"/>
  <c r="F45" i="1"/>
  <c r="F43" i="1" s="1"/>
  <c r="F264" i="1" s="1"/>
  <c r="F46" i="1"/>
  <c r="F48" i="1"/>
  <c r="F49" i="1"/>
  <c r="F47" i="1" s="1"/>
  <c r="F265" i="1" s="1"/>
  <c r="F50" i="1"/>
  <c r="F51" i="1"/>
  <c r="F52" i="1"/>
  <c r="F67" i="1"/>
  <c r="F61" i="1" s="1"/>
  <c r="F69" i="1"/>
  <c r="F71" i="1"/>
  <c r="F79" i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8" i="1"/>
  <c r="F99" i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0" i="1"/>
  <c r="F131" i="1"/>
  <c r="F132" i="1"/>
  <c r="F133" i="1"/>
  <c r="F137" i="1"/>
  <c r="F136" i="1" s="1"/>
  <c r="F135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4" i="1"/>
  <c r="F153" i="1" s="1"/>
  <c r="F155" i="1"/>
  <c r="F156" i="1"/>
  <c r="F157" i="1"/>
  <c r="F158" i="1"/>
  <c r="F159" i="1"/>
  <c r="F162" i="1"/>
  <c r="F161" i="1" s="1"/>
  <c r="F160" i="1" s="1"/>
  <c r="F163" i="1"/>
  <c r="F164" i="1"/>
  <c r="F165" i="1"/>
  <c r="F166" i="1"/>
  <c r="F167" i="1"/>
  <c r="F168" i="1"/>
  <c r="F172" i="1"/>
  <c r="F169" i="1" s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09" i="1"/>
  <c r="F216" i="1"/>
  <c r="F220" i="1" s="1"/>
  <c r="F217" i="1"/>
  <c r="F218" i="1"/>
  <c r="F227" i="1"/>
  <c r="F230" i="1"/>
  <c r="F236" i="1"/>
  <c r="F237" i="1"/>
  <c r="F238" i="1"/>
  <c r="F239" i="1"/>
  <c r="F245" i="1"/>
  <c r="F246" i="1"/>
  <c r="F247" i="1"/>
  <c r="F257" i="1" s="1"/>
  <c r="F255" i="1"/>
  <c r="F271" i="1"/>
  <c r="F273" i="1"/>
  <c r="F274" i="1"/>
  <c r="F275" i="1"/>
  <c r="F276" i="1"/>
  <c r="F272" i="1" s="1"/>
  <c r="F277" i="1"/>
  <c r="F278" i="1"/>
  <c r="F284" i="1"/>
  <c r="F285" i="1" s="1"/>
  <c r="F175" i="1" s="1"/>
  <c r="F262" i="1" l="1"/>
  <c r="F266" i="1" s="1"/>
  <c r="F134" i="1"/>
  <c r="F263" i="1"/>
  <c r="F38" i="1"/>
  <c r="F179" i="1" s="1"/>
  <c r="F97" i="1"/>
  <c r="F174" i="1"/>
  <c r="F279" i="1"/>
  <c r="F152" i="1"/>
  <c r="F222" i="1"/>
  <c r="F115" i="1"/>
  <c r="F78" i="1"/>
  <c r="F28" i="1" l="1"/>
  <c r="F114" i="1"/>
  <c r="F177" i="1" l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<sst xmlns="http://schemas.openxmlformats.org/spreadsheetml/2006/main" count="634" uniqueCount="409">
  <si>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</si>
  <si>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</si>
  <si>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</si>
  <si>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</si>
  <si>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</si>
  <si>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</si>
  <si>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</si>
  <si>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</si>
  <si>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</si>
  <si>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</si>
  <si>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</si>
  <si>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</si>
  <si>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</si>
  <si>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</si>
  <si>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</si>
  <si>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</si>
  <si>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</si>
  <si>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</si>
  <si>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</si>
  <si>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</si>
  <si>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</si>
  <si>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</si>
  <si>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</si>
  <si>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</si>
  <si>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</si>
  <si>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</si>
  <si>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</si>
  <si>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</si>
  <si>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</si>
  <si>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</si>
  <si>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</si>
  <si>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</si>
  <si>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</si>
  <si>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</si>
  <si>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</si>
  <si>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</si>
  <si>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</si>
  <si>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</si>
  <si>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</si>
  <si>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</si>
  <si>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</si>
  <si>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</si>
  <si>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</si>
  <si>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</si>
  <si>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</si>
  <si>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</si>
  <si>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</si>
  <si>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</si>
  <si>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</si>
  <si>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</si>
  <si>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</si>
  <si>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</si>
  <si>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</si>
  <si>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</si>
  <si>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</si>
  <si>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</si>
  <si>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</si>
  <si>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</si>
  <si>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</si>
  <si>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</si>
  <si>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</si>
  <si>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</si>
  <si>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</si>
  <si>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</si>
  <si>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</si>
  <si>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</si>
  <si>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</si>
  <si>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</si>
  <si>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</si>
  <si>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</si>
  <si>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</si>
  <si>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</si>
  <si>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</si>
  <si>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</si>
  <si>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</si>
  <si>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</si>
  <si>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</si>
  <si>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</si>
  <si>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</si>
  <si>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</si>
  <si>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</si>
  <si>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</si>
  <si>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</si>
  <si>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</si>
  <si>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</si>
  <si>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</si>
  <si>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</si>
  <si>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</si>
  <si>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</si>
  <si>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</si>
  <si>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</si>
  <si>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</si>
  <si>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</si>
  <si>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</si>
  <si>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</si>
  <si>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</si>
  <si>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</si>
  <si>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</si>
  <si>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</si>
  <si>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</si>
  <si>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</si>
  <si>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</si>
  <si>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</si>
  <si>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</si>
  <si>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</si>
  <si>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</si>
  <si>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</si>
  <si>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</si>
  <si>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</si>
  <si>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</si>
  <si>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</si>
  <si>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</si>
  <si>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</si>
  <si>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</si>
  <si>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</si>
  <si>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</si>
  <si>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</si>
  <si>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</si>
  <si>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</si>
  <si>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</si>
  <si>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</si>
  <si>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</si>
  <si>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</si>
  <si>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</si>
  <si>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</si>
  <si>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</si>
  <si>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</si>
  <si>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</si>
  <si>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</si>
  <si>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</si>
  <si>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</si>
  <si>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</si>
  <si>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</si>
  <si>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</si>
  <si>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</si>
  <si>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</si>
  <si>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</si>
  <si>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</si>
  <si>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</si>
  <si>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</si>
  <si>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</si>
  <si>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</si>
  <si>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</si>
  <si>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</si>
  <si>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</si>
  <si>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</si>
  <si>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</si>
  <si>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</si>
  <si>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</si>
  <si>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</si>
  <si>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</si>
  <si>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</si>
  <si>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</si>
  <si>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</si>
  <si>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</si>
  <si>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</si>
  <si>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</si>
  <si>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</si>
  <si>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</si>
  <si>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</si>
  <si>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</si>
  <si>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</si>
  <si>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</si>
  <si>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</si>
  <si>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</si>
  <si>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</si>
  <si>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</si>
  <si>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</si>
  <si>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</si>
  <si>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</si>
  <si>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</si>
  <si>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</si>
  <si>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</si>
  <si>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</si>
  <si>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</si>
  <si>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</si>
  <si>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</si>
  <si>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</si>
  <si>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</si>
  <si>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</si>
  <si>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</si>
  <si>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</si>
  <si>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</si>
  <si>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</si>
  <si>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</si>
  <si>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</si>
  <si>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</si>
  <si>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</si>
  <si>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</si>
  <si>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</si>
  <si>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</si>
  <si>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</si>
  <si>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</si>
  <si>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</si>
  <si>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</si>
  <si>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</si>
  <si>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</si>
  <si>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</si>
  <si>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</si>
  <si>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</si>
  <si>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</si>
  <si>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</si>
  <si>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</si>
  <si>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</si>
  <si>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</si>
  <si>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</si>
  <si>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</si>
  <si>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</si>
  <si>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</si>
  <si>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</si>
  <si>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</si>
  <si>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</si>
  <si>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</si>
  <si>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</si>
  <si>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</si>
  <si>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</si>
  <si>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</si>
  <si>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</si>
  <si>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</si>
  <si>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</si>
  <si>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</si>
  <si>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</si>
  <si>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</si>
  <si>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</si>
  <si>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</si>
  <si>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</si>
  <si>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</si>
  <si>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</si>
  <si>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</si>
  <si>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</si>
  <si>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</si>
  <si>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</si>
  <si>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</si>
  <si>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</si>
  <si>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</si>
  <si>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</si>
  <si>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</si>
  <si>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</si>
  <si>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</si>
  <si>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</si>
  <si>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</si>
  <si>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</si>
  <si>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</si>
  <si>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</si>
  <si>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</si>
  <si>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</si>
  <si>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</si>
  <si>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</si>
  <si>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</si>
  <si>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</si>
  <si>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</si>
  <si>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</si>
  <si>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</si>
  <si>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</si>
  <si>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</si>
  <si>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</si>
  <si>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</si>
  <si>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</si>
  <si>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</si>
  <si>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</si>
  <si>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</si>
  <si>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</si>
  <si>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</si>
  <si>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</si>
  <si>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</si>
  <si>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</si>
  <si>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</si>
  <si>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</si>
  <si>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</si>
  <si>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</si>
  <si>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</si>
  <si>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</si>
  <si>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</si>
  <si>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</si>
  <si>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</si>
  <si>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</si>
  <si>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</si>
  <si>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</si>
  <si>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</si>
  <si>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</si>
  <si>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</si>
  <si>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</si>
  <si>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</si>
  <si>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</si>
  <si>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</si>
  <si>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</si>
  <si>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</si>
  <si>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</si>
  <si>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</si>
  <si>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</si>
  <si>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</si>
  <si>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</si>
  <si>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</si>
  <si>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</si>
  <si>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</si>
  <si>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</si>
  <si>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</si>
  <si>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</si>
  <si>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</si>
  <si>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</si>
  <si>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</si>
  <si>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</si>
  <si>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</si>
  <si>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</si>
  <si>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</si>
  <si>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</si>
  <si>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</si>
  <si>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</si>
  <si>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</si>
  <si>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</si>
  <si>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</si>
  <si>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</si>
  <si>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</si>
  <si>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</si>
  <si>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</si>
  <si>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</si>
  <si>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</si>
  <si>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</si>
  <si>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</si>
  <si>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</si>
  <si>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</si>
  <si>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</si>
  <si>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</si>
  <si>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</si>
  <si>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</si>
  <si>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</si>
  <si>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</si>
  <si>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</si>
  <si>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</si>
  <si>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</si>
  <si>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</si>
  <si>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</si>
  <si>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</si>
  <si>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</si>
  <si>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</si>
  <si>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</si>
  <si>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</si>
  <si>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</si>
  <si>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</si>
  <si>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</si>
  <si>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</si>
  <si>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</si>
  <si>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</si>
  <si>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</si>
  <si>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</si>
  <si>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</si>
  <si>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</si>
  <si>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</si>
  <si>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</si>
  <si>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</si>
  <si>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</si>
  <si>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</si>
  <si>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</si>
  <si>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</si>
  <si>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</si>
  <si>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</si>
  <si>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</si>
  <si>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</si>
  <si>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</si>
  <si>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</si>
  <si>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</si>
  <si>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</si>
  <si>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</si>
  <si>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</si>
  <si>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</si>
  <si>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</si>
  <si>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</si>
  <si>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</si>
  <si>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</si>
  <si>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</si>
  <si>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</si>
  <si>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</si>
  <si>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</si>
  <si>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</si>
  <si>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</si>
  <si>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</si>
  <si>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</si>
  <si>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</si>
  <si>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</si>
  <si>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</si>
  <si>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</si>
  <si>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</si>
  <si>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</si>
  <si>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</si>
  <si>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</si>
  <si>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</si>
  <si>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</si>
  <si>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</si>
  <si>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</si>
  <si>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</si>
  <si>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</si>
  <si>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</si>
  <si>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</si>
  <si>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</si>
  <si>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</si>
  <si>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</si>
  <si>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FERNANDO FIGUEIRA</t>
  </si>
  <si>
    <t>HECPI - AMBULATÓRIO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</si>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</sst>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34D7A3E1-32A9-4867-8F12-6FF2BC0F57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F518C471-4FB2-4B05-A0AB-920670B6D3C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9B3F3ED0-C274-46A0-B8F6-5E9FD16FF8C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MAIO-2021/HEC%20-%20AMBULATORIO/CGM/05.2021%20-%20PCF%202021%20-%20REV%2007%20editada%20em%2010.06.2021%20-%20AMBULA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32791.549999999996</v>
          </cell>
        </row>
        <row r="65">
          <cell r="C65">
            <v>159901.07999999999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9089.49</v>
          </cell>
          <cell r="F12">
            <v>344.14960000000002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49374.500999999997</v>
          </cell>
        </row>
        <row r="97">
          <cell r="D97">
            <v>0</v>
          </cell>
        </row>
        <row r="100">
          <cell r="C100">
            <v>43210.219999999994</v>
          </cell>
        </row>
      </sheetData>
      <sheetData sheetId="5">
        <row r="17">
          <cell r="C17">
            <v>1.6129032258064515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123416.74</v>
          </cell>
        </row>
        <row r="2">
          <cell r="Y2">
            <v>66485.440000000002</v>
          </cell>
        </row>
        <row r="3">
          <cell r="Y3">
            <v>424227.28000000009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1195945.8799999999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11.6.3.1.3. Manutenção/Aluguel/Uso de Sistemas ou Softwares</v>
          </cell>
          <cell r="N11">
            <v>11666.67</v>
          </cell>
        </row>
        <row r="12">
          <cell r="D12" t="str">
            <v>11.6.3.1.3. Manutenção/Aluguel/Uso de Sistemas ou Softwares</v>
          </cell>
          <cell r="N12">
            <v>5000</v>
          </cell>
        </row>
        <row r="13">
          <cell r="D13" t="str">
            <v>11.2.1. Materiais Descartáveis/Materiais de Penso</v>
          </cell>
          <cell r="N13">
            <v>14300</v>
          </cell>
        </row>
        <row r="14">
          <cell r="D14" t="str">
            <v>11.2.8. Outras Despesas com Insumos Assistenciais</v>
          </cell>
          <cell r="N14">
            <v>900</v>
          </cell>
        </row>
        <row r="15">
          <cell r="D15" t="str">
            <v>4.3.2. Tarifas</v>
          </cell>
          <cell r="N15">
            <v>11.05</v>
          </cell>
        </row>
        <row r="16">
          <cell r="D16" t="str">
            <v>4.3.2. Tarifas</v>
          </cell>
          <cell r="N16">
            <v>11.05</v>
          </cell>
        </row>
        <row r="17">
          <cell r="D17" t="str">
            <v>4.3.2. Tarifas</v>
          </cell>
          <cell r="N17">
            <v>11.05</v>
          </cell>
        </row>
        <row r="18">
          <cell r="D18" t="str">
            <v>4.3.2. Tarifas</v>
          </cell>
          <cell r="N18">
            <v>11.05</v>
          </cell>
        </row>
        <row r="19">
          <cell r="D19" t="str">
            <v>4.3.2. Tarifas</v>
          </cell>
          <cell r="N19">
            <v>11.05</v>
          </cell>
        </row>
        <row r="20">
          <cell r="D20" t="str">
            <v>4.3.2. Tarifas</v>
          </cell>
          <cell r="N20">
            <v>11.05</v>
          </cell>
        </row>
        <row r="21">
          <cell r="D21" t="str">
            <v>4.3.2. Tarifas</v>
          </cell>
          <cell r="N21">
            <v>11.05</v>
          </cell>
        </row>
        <row r="22">
          <cell r="D22" t="str">
            <v>4.3.2. Tarifas</v>
          </cell>
          <cell r="N22">
            <v>11.05</v>
          </cell>
        </row>
        <row r="23">
          <cell r="D23" t="str">
            <v>4.3.2. Tarifas</v>
          </cell>
          <cell r="N23">
            <v>11.05</v>
          </cell>
        </row>
        <row r="24">
          <cell r="D24" t="str">
            <v>4.3.2. Tarifas</v>
          </cell>
          <cell r="N24">
            <v>11.05</v>
          </cell>
        </row>
        <row r="25">
          <cell r="D25" t="str">
            <v>4.3.2. Tarifas</v>
          </cell>
          <cell r="N25">
            <v>11.05</v>
          </cell>
        </row>
        <row r="26">
          <cell r="D26" t="str">
            <v>4.3.2. Tarifas</v>
          </cell>
          <cell r="N26">
            <v>11.05</v>
          </cell>
        </row>
        <row r="27">
          <cell r="D27" t="str">
            <v>11.6.3.1.3. Manutenção/Aluguel/Uso de Sistemas ou Softwares</v>
          </cell>
          <cell r="N27">
            <v>2300</v>
          </cell>
        </row>
        <row r="28">
          <cell r="D28" t="str">
            <v>4.3.2. Tarifas</v>
          </cell>
          <cell r="N28">
            <v>11.05</v>
          </cell>
        </row>
        <row r="29">
          <cell r="D29" t="str">
            <v>4.3.2. Tarifas</v>
          </cell>
          <cell r="N29">
            <v>11.05</v>
          </cell>
        </row>
        <row r="30">
          <cell r="D30" t="str">
            <v>4.3.2. Tarifas</v>
          </cell>
          <cell r="N30">
            <v>11.05</v>
          </cell>
        </row>
        <row r="31">
          <cell r="D31" t="str">
            <v>4.3.2. Tarifas</v>
          </cell>
          <cell r="N31">
            <v>11.05</v>
          </cell>
        </row>
        <row r="32">
          <cell r="D32" t="str">
            <v>4.3.2. Tarifas</v>
          </cell>
          <cell r="N32">
            <v>11.05</v>
          </cell>
        </row>
        <row r="33">
          <cell r="D33" t="str">
            <v>4.3.2. Tarifas</v>
          </cell>
          <cell r="N33">
            <v>11.05</v>
          </cell>
        </row>
        <row r="34">
          <cell r="D34" t="str">
            <v>11.6.1.1.1. Médicos</v>
          </cell>
          <cell r="N34">
            <v>6068.75</v>
          </cell>
        </row>
        <row r="35">
          <cell r="D35" t="str">
            <v>11.6.1.1.1. Médicos</v>
          </cell>
          <cell r="N35">
            <v>17600</v>
          </cell>
        </row>
        <row r="36">
          <cell r="D36" t="str">
            <v>11.5.4.3. Locação de Máquinas e Equipamentos (Pessoa Jurídica)</v>
          </cell>
          <cell r="N36">
            <v>550</v>
          </cell>
        </row>
        <row r="37">
          <cell r="D37" t="str">
            <v>11.5.4.3. Locação de Máquinas e Equipamentos (Pessoa Jurídica)</v>
          </cell>
          <cell r="N37">
            <v>980</v>
          </cell>
        </row>
        <row r="38">
          <cell r="D38" t="str">
            <v>11.6.3.1.9. Outras Pessoas Jurídicas</v>
          </cell>
          <cell r="N38">
            <v>167</v>
          </cell>
        </row>
        <row r="39">
          <cell r="D39" t="str">
            <v>11.6.3.1.4. Vigilância</v>
          </cell>
          <cell r="N39">
            <v>24839.49</v>
          </cell>
        </row>
        <row r="40">
          <cell r="D40" t="str">
            <v>11.6.3.1.4. Vigilância</v>
          </cell>
          <cell r="N40">
            <v>3723.81</v>
          </cell>
        </row>
        <row r="41">
          <cell r="D41" t="str">
            <v>11.6.1.1.1. Médicos</v>
          </cell>
          <cell r="N41">
            <v>11600</v>
          </cell>
        </row>
        <row r="42">
          <cell r="D42" t="str">
            <v>11.5.4.3. Locação de Máquinas e Equipamentos (Pessoa Jurídica)</v>
          </cell>
          <cell r="N42">
            <v>2796</v>
          </cell>
        </row>
        <row r="43">
          <cell r="D43" t="str">
            <v>11.6.1.1.1. Médicos</v>
          </cell>
          <cell r="N43">
            <v>8800</v>
          </cell>
        </row>
        <row r="44">
          <cell r="D44" t="str">
            <v>4.3.2. Tarifas</v>
          </cell>
          <cell r="N44">
            <v>11.05</v>
          </cell>
        </row>
        <row r="45">
          <cell r="D45" t="str">
            <v>4.3.2. Tarifas</v>
          </cell>
          <cell r="N45">
            <v>11.05</v>
          </cell>
        </row>
        <row r="46">
          <cell r="D46" t="str">
            <v>4.3.2. Tarifas</v>
          </cell>
          <cell r="N46">
            <v>11.05</v>
          </cell>
        </row>
        <row r="47">
          <cell r="D47" t="str">
            <v>4.3.2. Tarifas</v>
          </cell>
          <cell r="N47">
            <v>11.05</v>
          </cell>
        </row>
        <row r="48">
          <cell r="D48" t="str">
            <v>4.3.2. Tarifas</v>
          </cell>
          <cell r="N48">
            <v>11.05</v>
          </cell>
        </row>
        <row r="49">
          <cell r="D49" t="str">
            <v>4.3.2. Tarifas</v>
          </cell>
          <cell r="N49">
            <v>11.05</v>
          </cell>
        </row>
        <row r="50">
          <cell r="D50" t="str">
            <v>4.3.2. Tarifas</v>
          </cell>
          <cell r="N50">
            <v>93.45</v>
          </cell>
        </row>
        <row r="51">
          <cell r="D51" t="str">
            <v>4.3.2. Tarifas</v>
          </cell>
          <cell r="N51">
            <v>93.45</v>
          </cell>
        </row>
        <row r="52">
          <cell r="D52" t="str">
            <v>4.3.2. Tarifas</v>
          </cell>
          <cell r="N52">
            <v>93.45</v>
          </cell>
        </row>
        <row r="53">
          <cell r="D53" t="str">
            <v xml:space="preserve"> 2.2. Medicamentos </v>
          </cell>
          <cell r="N53">
            <v>360</v>
          </cell>
        </row>
        <row r="54">
          <cell r="D54" t="str">
            <v xml:space="preserve">3.8. Outras Despesas com Materiais Diversos </v>
          </cell>
          <cell r="N54">
            <v>291.2</v>
          </cell>
        </row>
        <row r="55">
          <cell r="D55" t="str">
            <v>11.6.3.1.8. Limpeza</v>
          </cell>
          <cell r="N55">
            <v>139079.82</v>
          </cell>
        </row>
        <row r="56">
          <cell r="D56" t="str">
            <v>11.6.3.1.8. Limpeza</v>
          </cell>
          <cell r="N56">
            <v>17763.419999999998</v>
          </cell>
        </row>
        <row r="57">
          <cell r="D57" t="str">
            <v xml:space="preserve"> 3.2. Material/Gêneros Alimentícios </v>
          </cell>
          <cell r="N57">
            <v>3315</v>
          </cell>
        </row>
        <row r="58">
          <cell r="D58" t="str">
            <v>6.3.1.9. Outras Pessoas Jurídicas</v>
          </cell>
          <cell r="N58">
            <v>4000</v>
          </cell>
        </row>
        <row r="59">
          <cell r="D59" t="str">
            <v>6.3.1.9. Outras Pessoas Jurídicas</v>
          </cell>
          <cell r="N59">
            <v>2000</v>
          </cell>
        </row>
        <row r="60">
          <cell r="D60" t="str">
            <v>11.6.1.1.1. Médicos</v>
          </cell>
          <cell r="N60">
            <v>15660</v>
          </cell>
        </row>
        <row r="61">
          <cell r="D61" t="str">
            <v>6.3.1.5. Consultorias e Treinamentos</v>
          </cell>
          <cell r="N61">
            <v>3400</v>
          </cell>
        </row>
        <row r="62">
          <cell r="D62" t="str">
            <v>6.3.1.5. Consultorias e Treinamentos</v>
          </cell>
          <cell r="N62">
            <v>3400</v>
          </cell>
        </row>
        <row r="63">
          <cell r="D63" t="str">
            <v>6.3.1.5. Consultorias e Treinamentos</v>
          </cell>
          <cell r="N63">
            <v>3400</v>
          </cell>
        </row>
        <row r="64">
          <cell r="D64" t="str">
            <v>6.3.1.5. Consultorias e Treinamentos</v>
          </cell>
          <cell r="N64">
            <v>3600</v>
          </cell>
        </row>
        <row r="65">
          <cell r="D65" t="str">
            <v>11.7.2.1.3. Engenharia Clínica</v>
          </cell>
          <cell r="N65">
            <v>19200</v>
          </cell>
        </row>
        <row r="66">
          <cell r="D66" t="str">
            <v>11.6.1.1.3. Laboratório</v>
          </cell>
          <cell r="N66">
            <v>4858.2</v>
          </cell>
        </row>
        <row r="67">
          <cell r="D67" t="str">
            <v>11.6.1.1.3. Laboratório</v>
          </cell>
          <cell r="N67">
            <v>164253.01999999999</v>
          </cell>
        </row>
        <row r="68">
          <cell r="D68" t="str">
            <v>6.3.1.6. Serviços Técnicos Profissionais</v>
          </cell>
          <cell r="N68">
            <v>420</v>
          </cell>
        </row>
        <row r="69">
          <cell r="D69" t="str">
            <v>11.5.1.2. Telefonia Fixa/Internet</v>
          </cell>
          <cell r="N69">
            <v>871</v>
          </cell>
        </row>
        <row r="70">
          <cell r="D70" t="str">
            <v>11.5.1.2. Telefonia Fixa/Internet</v>
          </cell>
          <cell r="N70">
            <v>1438.99</v>
          </cell>
        </row>
        <row r="71">
          <cell r="D71" t="str">
            <v>4.3.2. Tarifas</v>
          </cell>
          <cell r="N71">
            <v>11.05</v>
          </cell>
        </row>
        <row r="72">
          <cell r="D72" t="str">
            <v>5.4.3. Locação de Máquinas e Equipamentos (Pessoa Jurídica)</v>
          </cell>
          <cell r="N72">
            <v>550</v>
          </cell>
        </row>
        <row r="73">
          <cell r="D73" t="str">
            <v>6.3.1.6. Serviços Técnicos Profissionais</v>
          </cell>
          <cell r="N73">
            <v>1276</v>
          </cell>
        </row>
        <row r="74">
          <cell r="D74" t="str">
            <v>6.3.1.3. Manutenção/Aluguel/Uso de Sistemas ou Softwares</v>
          </cell>
          <cell r="N74">
            <v>26200</v>
          </cell>
        </row>
        <row r="75">
          <cell r="D75" t="str">
            <v>6.3.1.3. Manutenção/Aluguel/Uso de Sistemas ou Softwares</v>
          </cell>
          <cell r="N75">
            <v>800</v>
          </cell>
        </row>
        <row r="76">
          <cell r="D76" t="str">
            <v>6.3.1.3. Manutenção/Aluguel/Uso de Sistemas ou Softwares</v>
          </cell>
          <cell r="N76">
            <v>8723</v>
          </cell>
        </row>
        <row r="77">
          <cell r="D77" t="str">
            <v>6.3.1.4. Vigilância</v>
          </cell>
          <cell r="N77">
            <v>49462.53</v>
          </cell>
        </row>
        <row r="78">
          <cell r="D78" t="str">
            <v xml:space="preserve">3.7. Tecidos, Fardamentos e EPI </v>
          </cell>
          <cell r="N78">
            <v>248</v>
          </cell>
        </row>
        <row r="79">
          <cell r="D79" t="str">
            <v xml:space="preserve"> 3.3. Material Expediente </v>
          </cell>
          <cell r="N79">
            <v>1107.5999999999999</v>
          </cell>
        </row>
        <row r="80">
          <cell r="D80" t="str">
            <v xml:space="preserve"> 3.2. Material/Gêneros Alimentícios </v>
          </cell>
          <cell r="N80">
            <v>1075</v>
          </cell>
        </row>
        <row r="81">
          <cell r="D81" t="str">
            <v xml:space="preserve"> 3.1. Material de Higienização e Limpeza </v>
          </cell>
          <cell r="N81">
            <v>234.62</v>
          </cell>
        </row>
        <row r="82">
          <cell r="D82" t="str">
            <v>11.5.1.1. Telefonia Móvel</v>
          </cell>
          <cell r="N82">
            <v>458.57</v>
          </cell>
        </row>
        <row r="83">
          <cell r="D83" t="str">
            <v>4.3.2. Tarifas</v>
          </cell>
          <cell r="N83">
            <v>11.05</v>
          </cell>
        </row>
        <row r="84">
          <cell r="D84" t="str">
            <v>6.3.1.3. Manutenção/Aluguel/Uso de Sistemas ou Softwares</v>
          </cell>
          <cell r="N84">
            <v>2300</v>
          </cell>
        </row>
        <row r="85">
          <cell r="D85" t="str">
            <v>5.2. Água</v>
          </cell>
          <cell r="N85">
            <v>64.17</v>
          </cell>
        </row>
        <row r="86">
          <cell r="D86" t="str">
            <v>5.4.3. Locação de Máquinas e Equipamentos (Pessoa Jurídica)</v>
          </cell>
          <cell r="N86">
            <v>2796</v>
          </cell>
        </row>
        <row r="87">
          <cell r="D87" t="str">
            <v>11.6.1.1.1. Médicos</v>
          </cell>
          <cell r="N87">
            <v>6068.75</v>
          </cell>
        </row>
        <row r="88">
          <cell r="D88" t="str">
            <v>11.6.1.1.1. Médicos</v>
          </cell>
          <cell r="N88">
            <v>6068.75</v>
          </cell>
        </row>
        <row r="89">
          <cell r="D89" t="str">
            <v>11.6.1.1.1. Médicos</v>
          </cell>
          <cell r="N89">
            <v>3600</v>
          </cell>
        </row>
        <row r="90">
          <cell r="D90" t="str">
            <v>11.6.1.1.1. Médicos</v>
          </cell>
          <cell r="N90">
            <v>4500</v>
          </cell>
        </row>
        <row r="91">
          <cell r="D91" t="str">
            <v>6.3.1.8. Limpeza</v>
          </cell>
          <cell r="N91">
            <v>4450</v>
          </cell>
        </row>
        <row r="92">
          <cell r="D92" t="str">
            <v>6.3.1.5. Consultorias e Treinamentos</v>
          </cell>
          <cell r="N92">
            <v>11876</v>
          </cell>
        </row>
        <row r="93">
          <cell r="D93" t="str">
            <v>5.4.3. Locação de Máquinas e Equipamentos (Pessoa Jurídica)</v>
          </cell>
          <cell r="N93">
            <v>3500</v>
          </cell>
        </row>
        <row r="94">
          <cell r="D94" t="str">
            <v>5.4.3. Locação de Máquinas e Equipamentos (Pessoa Jurídica)</v>
          </cell>
          <cell r="N94">
            <v>980</v>
          </cell>
        </row>
        <row r="95">
          <cell r="D95" t="str">
            <v>6.3.1.4. Vigilância</v>
          </cell>
          <cell r="N95">
            <v>24839.49</v>
          </cell>
        </row>
        <row r="96">
          <cell r="D96" t="str">
            <v>11.6.1.1.3. Laboratório</v>
          </cell>
          <cell r="N96">
            <v>92280.44</v>
          </cell>
        </row>
        <row r="97">
          <cell r="D97" t="str">
            <v>11.6.1.1.3. Laboratório</v>
          </cell>
          <cell r="N97">
            <v>1932.03</v>
          </cell>
        </row>
        <row r="98">
          <cell r="D98" t="str">
            <v>5.4.5. Locação de Veículos Automotores (Pessoa Jurídica) (Exceto Ambulância)</v>
          </cell>
          <cell r="N98">
            <v>3850</v>
          </cell>
        </row>
        <row r="99">
          <cell r="D99" t="str">
            <v>5.1.2. Telefonia Fixa/Internet</v>
          </cell>
          <cell r="N99">
            <v>1438.99</v>
          </cell>
        </row>
        <row r="100">
          <cell r="D100" t="str">
            <v>5.1.2. Telefonia Fixa/Internet</v>
          </cell>
          <cell r="N100">
            <v>871</v>
          </cell>
        </row>
        <row r="101">
          <cell r="D101" t="str">
            <v>7.2.1.3. Engenharia Clínica</v>
          </cell>
          <cell r="N101">
            <v>19200</v>
          </cell>
        </row>
        <row r="102">
          <cell r="D102" t="str">
            <v>6.3.1.3. Manutenção/Aluguel/Uso de Sistemas ou Softwares</v>
          </cell>
          <cell r="N102">
            <v>5000</v>
          </cell>
          <cell r="Q102">
            <v>632001.16</v>
          </cell>
        </row>
        <row r="103">
          <cell r="D103" t="str">
            <v>6.3.1.3. Manutenção/Aluguel/Uso de Sistemas ou Softwares</v>
          </cell>
          <cell r="N103">
            <v>60</v>
          </cell>
        </row>
        <row r="104">
          <cell r="D104" t="str">
            <v>11.6.3.1.8. Limpeza</v>
          </cell>
          <cell r="N104">
            <v>8881.7099999999991</v>
          </cell>
        </row>
        <row r="105">
          <cell r="D105" t="str">
            <v>5.7.2. Outras Despesas Gerais (Pessoa Juridica)</v>
          </cell>
          <cell r="N105">
            <v>2400</v>
          </cell>
        </row>
        <row r="106">
          <cell r="D106" t="str">
            <v xml:space="preserve"> 3.3. Material Expediente </v>
          </cell>
          <cell r="N106">
            <v>398</v>
          </cell>
        </row>
        <row r="107">
          <cell r="D107" t="str">
            <v xml:space="preserve"> 3.3. Material Expediente </v>
          </cell>
          <cell r="N107">
            <v>165</v>
          </cell>
        </row>
        <row r="108">
          <cell r="D108" t="str">
            <v>11.5.4.3. Locação de Máquinas e Equipamentos (Pessoa Jurídica)</v>
          </cell>
          <cell r="N108">
            <v>7912.9</v>
          </cell>
        </row>
        <row r="109">
          <cell r="D109" t="str">
            <v xml:space="preserve">3.7. Tecidos, Fardamentos e EPI </v>
          </cell>
          <cell r="N109">
            <v>180</v>
          </cell>
        </row>
        <row r="110">
          <cell r="D110" t="str">
            <v>5.7.2. Outras Despesas Gerais (Pessoa Juridica)</v>
          </cell>
          <cell r="N110">
            <v>3553</v>
          </cell>
        </row>
        <row r="111">
          <cell r="D111" t="str">
            <v>6.1.1.1. Médicos</v>
          </cell>
          <cell r="N111">
            <v>5500</v>
          </cell>
        </row>
        <row r="112">
          <cell r="D112" t="str">
            <v xml:space="preserve"> 3.4. Combustível </v>
          </cell>
          <cell r="N112">
            <v>2006.62</v>
          </cell>
        </row>
        <row r="113">
          <cell r="D113" t="str">
            <v>11.6.1.1.1. Médicos</v>
          </cell>
          <cell r="N113">
            <v>3690</v>
          </cell>
        </row>
        <row r="114">
          <cell r="D114" t="str">
            <v>6.1.1.1. Médicos</v>
          </cell>
          <cell r="N114">
            <v>16000</v>
          </cell>
        </row>
        <row r="115">
          <cell r="D115" t="str">
            <v>11.6.1.1.1. Médicos</v>
          </cell>
          <cell r="N115">
            <v>3165</v>
          </cell>
        </row>
        <row r="116">
          <cell r="D116" t="str">
            <v>6.1.1.1. Médicos</v>
          </cell>
          <cell r="N116">
            <v>3165</v>
          </cell>
        </row>
        <row r="117">
          <cell r="D117" t="str">
            <v>7.2.1.4. Outros Reparos e Manutenção de Máquinas e Equipamentos</v>
          </cell>
          <cell r="N117">
            <v>19800</v>
          </cell>
        </row>
        <row r="118">
          <cell r="D118" t="str">
            <v>6.1.1.1. Médicos</v>
          </cell>
          <cell r="N118">
            <v>18700</v>
          </cell>
        </row>
        <row r="119">
          <cell r="D119" t="str">
            <v xml:space="preserve"> 2.8. Outras Despesas com Insumos Assistenciais </v>
          </cell>
          <cell r="N119">
            <v>1296</v>
          </cell>
        </row>
        <row r="120">
          <cell r="D120" t="str">
            <v>11.5.4.3. Locação de Máquinas e Equipamentos (Pessoa Jurídica)</v>
          </cell>
          <cell r="N120">
            <v>4428.09</v>
          </cell>
        </row>
        <row r="121">
          <cell r="D121" t="str">
            <v>5.4.3. Locação de Máquinas e Equipamentos (Pessoa Jurídica)</v>
          </cell>
          <cell r="N121">
            <v>4428.09</v>
          </cell>
        </row>
        <row r="122">
          <cell r="D122" t="str">
            <v>5.1.1. Telefonia Móvel</v>
          </cell>
          <cell r="N122">
            <v>551.76</v>
          </cell>
        </row>
        <row r="123">
          <cell r="D123" t="str">
            <v>11.6.1.1.1. Médicos</v>
          </cell>
          <cell r="N123">
            <v>3165</v>
          </cell>
        </row>
        <row r="124">
          <cell r="D124" t="str">
            <v>11.6.1.1.1. Médicos</v>
          </cell>
          <cell r="N124">
            <v>3165</v>
          </cell>
        </row>
        <row r="125">
          <cell r="D125" t="str">
            <v>6.1.1.1. Médicos</v>
          </cell>
          <cell r="N125">
            <v>3165</v>
          </cell>
        </row>
        <row r="126">
          <cell r="D126" t="str">
            <v>6.1.1.1. Médicos</v>
          </cell>
          <cell r="N126">
            <v>6068.75</v>
          </cell>
        </row>
        <row r="127">
          <cell r="D127" t="str">
            <v>5.3. Energia Elétrica</v>
          </cell>
          <cell r="N127">
            <v>58960.93</v>
          </cell>
        </row>
        <row r="128">
          <cell r="D128" t="str">
            <v>11.6.1.1.1. Médicos</v>
          </cell>
          <cell r="N128">
            <v>2200</v>
          </cell>
        </row>
        <row r="129">
          <cell r="D129" t="str">
            <v>6.3.1.8. Limpeza</v>
          </cell>
          <cell r="N129">
            <v>139079.82</v>
          </cell>
        </row>
        <row r="130">
          <cell r="D130" t="str">
            <v xml:space="preserve"> 1.4. Benefícios</v>
          </cell>
          <cell r="N130">
            <v>27834.74</v>
          </cell>
        </row>
        <row r="131">
          <cell r="D131" t="str">
            <v>5.4.3. Locação de Máquinas e Equipamentos (Pessoa Jurídica)</v>
          </cell>
          <cell r="N131">
            <v>7498.56</v>
          </cell>
        </row>
        <row r="132">
          <cell r="D132" t="str">
            <v>6.3.1.8. Limpeza</v>
          </cell>
          <cell r="N132">
            <v>38661.25</v>
          </cell>
        </row>
        <row r="133">
          <cell r="D133" t="str">
            <v>11.6.1.1.1. Médicos</v>
          </cell>
          <cell r="N133">
            <v>6068.75</v>
          </cell>
        </row>
        <row r="134">
          <cell r="D134" t="str">
            <v>6.1.1.1. Médicos</v>
          </cell>
          <cell r="N134">
            <v>6068.75</v>
          </cell>
        </row>
        <row r="135">
          <cell r="D135" t="str">
            <v>5.2. Água</v>
          </cell>
          <cell r="N135">
            <v>2807.2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3165943.669999999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1642745.77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282B0-1008-4256-BFDF-D89C1BD6FFE2}">
  <sheetPr>
    <tabColor rgb="FFFFFF00"/>
  </sheetPr>
  <dimension ref="A1:BB493"/>
  <sheetViews>
    <sheetView showGridLines="0" tabSelected="1" topLeftCell="C1" zoomScale="90" zoomScaleNormal="90" workbookViewId="0">
      <selection activeCell="C13" sqref="C13:E13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43952</v>
      </c>
      <c r="G4" s="189">
        <v>1</v>
      </c>
      <c r="H4" s="2"/>
      <c r="I4" s="18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Setembro/2020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93">
        <v>1651072.59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93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93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93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93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93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1651072.59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93">
        <f>3509.28+4711.73</f>
        <v>8221.01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91.08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93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93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93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93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8312.09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1659384.6800000002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6"/>
      <c r="E26" s="66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716147.82060000009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614129.46000000008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189902.18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123416.74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66485.440000000002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424227.28000000009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49374.500999999997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43210.219999999994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9433.6396000000004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9433.6396000000004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9089.49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344.14960000000002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93"/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93"/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93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93"/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93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93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93"/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93"/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93"/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93"/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93"/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93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93"/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93"/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1"/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1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1"/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1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93"/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93"/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567.65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567.65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567.65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6"/>
      <c r="F92" s="110">
        <f>$F$4</f>
        <v>43952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AMBULATÓRIO</v>
      </c>
      <c r="D95" s="27"/>
      <c r="E95" s="141" t="str">
        <f>IF(E7=0,"",E7)</f>
        <v>FERNANDO FIGUEIRA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94249.700000000012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2861.75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551.76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2309.9899999999998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2871.37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58960.93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23602.65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19752.650000000001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3850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5953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5953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391615.59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58667.5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58667.5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58667.5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332948.09000000003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332948.09000000003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43083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74302.02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25676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1696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182191.07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6000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39000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39000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39000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19200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19800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93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93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93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632001.16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1873581.9206000003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-214197.24060000014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205511.67140000002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2079093.5920000004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-419708.91200000013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93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1.6129032258064515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6"/>
      <c r="F192" s="110">
        <f>$F$4</f>
        <v>43952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AMBULATÓRIO</v>
      </c>
      <c r="D195" s="27"/>
      <c r="E195" s="101" t="str">
        <f>IF(E7=0,"",E7)</f>
        <v>FERNANDO FIGUEIRA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6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2" t="s">
        <v>33</v>
      </c>
      <c r="D200" s="21"/>
      <c r="E200" s="27"/>
      <c r="F200" s="93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2" t="s">
        <v>74</v>
      </c>
      <c r="D201" s="21"/>
      <c r="E201" s="27"/>
      <c r="F201" s="93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2" t="s">
        <v>73</v>
      </c>
      <c r="D202" s="21"/>
      <c r="E202" s="27"/>
      <c r="F202" s="93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2" t="s">
        <v>33</v>
      </c>
      <c r="D207" s="21"/>
      <c r="E207" s="27"/>
      <c r="F207" s="93">
        <v>2.33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2" t="s">
        <v>74</v>
      </c>
      <c r="D208" s="21"/>
      <c r="E208" s="27"/>
      <c r="F208" s="28">
        <f>'[1]RELAÇÃO DESPESA PAGA'!$O$2</f>
        <v>3165943.669999999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2" t="s">
        <v>73</v>
      </c>
      <c r="D209" s="21"/>
      <c r="E209" s="27"/>
      <c r="F209" s="93">
        <f>(66310.52+245635.48+31430.83+597307.33+73578.36+271423.88+638.34+1651072.59+4489.14+30190.98+522.16+302.2+1+84085.22+59116.81+1+4084.46+1+468.62+1+36.46)+(100+38257.83+3462.76+1+2+1)+(3312.82+100+1+7.55+1)</f>
        <v>3165944.3400000008</v>
      </c>
      <c r="G209" s="19"/>
      <c r="H209" s="60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3.0000000018626451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89"/>
      <c r="G212" s="88"/>
      <c r="H212" s="75"/>
      <c r="I212" s="74"/>
      <c r="J212" s="74"/>
      <c r="K212" s="7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2" t="s">
        <v>33</v>
      </c>
      <c r="D215" s="21"/>
      <c r="E215" s="27"/>
      <c r="F215" s="93">
        <v>3221859.19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2" t="s">
        <v>70</v>
      </c>
      <c r="D216" s="21"/>
      <c r="E216" s="27"/>
      <c r="F216" s="93">
        <f>1469045.91+41820.59+3412.82</f>
        <v>1514279.32</v>
      </c>
      <c r="G216" s="19"/>
      <c r="H216" s="60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2" t="s">
        <v>69</v>
      </c>
      <c r="D217" s="21"/>
      <c r="E217" s="27"/>
      <c r="F217" s="28">
        <f>'[1]RELAÇÃO DESPESA PAGA'!$S$22+'[1]RELAÇÃO DESPESA PAGA'!S31</f>
        <v>1642745.77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2" t="s">
        <v>67</v>
      </c>
      <c r="D218" s="21"/>
      <c r="E218" s="27"/>
      <c r="F218" s="28">
        <f>F18+F19</f>
        <v>8312.09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2" t="s">
        <v>65</v>
      </c>
      <c r="D219" s="21"/>
      <c r="E219" s="27"/>
      <c r="F219" s="93"/>
      <c r="G219" s="19"/>
      <c r="H219" s="60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3358637.7299999995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2"/>
      <c r="D221" s="53"/>
      <c r="E221" s="53"/>
      <c r="F221" s="52"/>
      <c r="G221" s="7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3358640.7300000014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1"/>
      <c r="D223" s="90"/>
      <c r="E223" s="90"/>
      <c r="F223" s="89"/>
      <c r="G223" s="88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1"/>
      <c r="D224" s="90"/>
      <c r="E224" s="90"/>
      <c r="F224" s="89"/>
      <c r="G224" s="8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0"/>
      <c r="B225" s="5"/>
      <c r="C225" s="34" t="s">
        <v>62</v>
      </c>
      <c r="D225" s="53"/>
      <c r="E225" s="53"/>
      <c r="F225" s="52"/>
      <c r="G225" s="7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7" t="s">
        <v>61</v>
      </c>
      <c r="F226" s="86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2" t="s">
        <v>60</v>
      </c>
      <c r="D227" s="21"/>
      <c r="E227" s="82"/>
      <c r="F227" s="85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2" t="s">
        <v>59</v>
      </c>
      <c r="D228" s="21"/>
      <c r="E228" s="82"/>
      <c r="F228" s="84"/>
      <c r="G228" s="63"/>
      <c r="H228" s="60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3" t="s">
        <v>58</v>
      </c>
      <c r="D229" s="23"/>
      <c r="E229" s="82"/>
      <c r="F229" s="84"/>
      <c r="G229" s="63"/>
      <c r="H229" s="60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3" t="s">
        <v>57</v>
      </c>
      <c r="D230" s="23"/>
      <c r="E230" s="82"/>
      <c r="F230" s="81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0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79"/>
      <c r="D232" s="49"/>
      <c r="E232" s="49"/>
      <c r="F232" s="49"/>
      <c r="G232" s="48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ht="18" customHeight="1" x14ac:dyDescent="0.2">
      <c r="A233" s="6"/>
      <c r="B233" s="5"/>
      <c r="C233" s="78"/>
      <c r="D233" s="77"/>
      <c r="E233" s="77"/>
      <c r="F233" s="77"/>
      <c r="G233" s="76"/>
      <c r="H233" s="75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2" t="s">
        <v>53</v>
      </c>
      <c r="D236" s="21"/>
      <c r="E236" s="27"/>
      <c r="F236" s="28">
        <f>'[1]SALDO DE ESTOQUE'!C30</f>
        <v>32791.549999999996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2" t="s">
        <v>52</v>
      </c>
      <c r="D237" s="21"/>
      <c r="E237" s="27"/>
      <c r="F237" s="28">
        <f>'[1]SALDO DE ESTOQUE'!C65</f>
        <v>159901.07999999999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2" t="s">
        <v>51</v>
      </c>
      <c r="D238" s="21"/>
      <c r="E238" s="27"/>
      <c r="F238" s="71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192692.62999999998</v>
      </c>
      <c r="G239" s="27"/>
      <c r="H239" s="40" t="s">
        <v>48</v>
      </c>
      <c r="I239" s="1"/>
      <c r="J239" s="1"/>
      <c r="K239" s="1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ht="18" customHeight="1" x14ac:dyDescent="0.2">
      <c r="A240" s="6"/>
      <c r="B240" s="5"/>
      <c r="C240" s="69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8" t="s">
        <v>47</v>
      </c>
      <c r="D241" s="66"/>
      <c r="E241" s="66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7" t="s">
        <v>46</v>
      </c>
      <c r="D242" s="66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2" t="s">
        <v>45</v>
      </c>
      <c r="D244" s="21"/>
      <c r="E244" s="27"/>
      <c r="F244" s="61">
        <v>519971.95</v>
      </c>
      <c r="G244" s="19"/>
      <c r="H244" s="60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5" t="s">
        <v>44</v>
      </c>
      <c r="D245" s="25"/>
      <c r="E245" s="23"/>
      <c r="F245" s="64">
        <f>49986.16+42890.8</f>
        <v>92876.96</v>
      </c>
      <c r="G245" s="63"/>
      <c r="H245" s="60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2" t="s">
        <v>43</v>
      </c>
      <c r="D246" s="21"/>
      <c r="E246" s="27"/>
      <c r="F246" s="61">
        <f>49308.56</f>
        <v>49308.56</v>
      </c>
      <c r="G246" s="19"/>
      <c r="H246" s="60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662157.47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59"/>
      <c r="D248" s="59"/>
      <c r="E248" s="59"/>
      <c r="F248" s="58"/>
      <c r="G248" s="58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7" t="s">
        <v>42</v>
      </c>
      <c r="D249" s="66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2" t="s">
        <v>41</v>
      </c>
      <c r="D251" s="21"/>
      <c r="E251" s="27"/>
      <c r="F251" s="61">
        <v>0</v>
      </c>
      <c r="G251" s="19"/>
      <c r="H251" s="60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2" t="s">
        <v>40</v>
      </c>
      <c r="D252" s="21"/>
      <c r="E252" s="27"/>
      <c r="F252" s="61">
        <v>2877.5</v>
      </c>
      <c r="G252" s="19"/>
      <c r="H252" s="60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5" t="s">
        <v>39</v>
      </c>
      <c r="D253" s="25"/>
      <c r="E253" s="23"/>
      <c r="F253" s="64">
        <v>1604203.46</v>
      </c>
      <c r="G253" s="63"/>
      <c r="H253" s="60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2" t="s">
        <v>38</v>
      </c>
      <c r="D254" s="21"/>
      <c r="E254" s="27"/>
      <c r="F254" s="61">
        <v>82818.47</v>
      </c>
      <c r="G254" s="19"/>
      <c r="H254" s="60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1689899.43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59"/>
      <c r="D256" s="59"/>
      <c r="E256" s="59"/>
      <c r="F256" s="58"/>
      <c r="G256" s="58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2352056.9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7" t="s">
        <v>33</v>
      </c>
      <c r="D261" s="49"/>
      <c r="E261" s="48"/>
      <c r="F261" s="56">
        <v>1778919.1196984001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28">
        <f>IF(AND($G$4=1,$G$6="NÃO"),(8.333+11.111+1.56+0.194+4+9.08)*$F$29/100,IF(AND($G$4=1,$G$6="SIM"),(8.333+11.111+1.56+4+9.08)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209319.88514640005</v>
      </c>
      <c r="G262" s="27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9433.6396000000004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1978805.3652448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81567.47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91.08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81658.55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xJhemFfE4zEdXzlmSEc4JuZz3AK8pMexhlNN/XsgFMgCMS7ztpEzFUxprQKbExggjcz5r5MZWAwjPEPAdf0VaA==" saltValue="92tsubft/tu7J6WGSAOGF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2021-07-02T12:45:25Z</dcterms:created>
  <dcterms:modified xsi:type="dcterms:W3CDTF">2021-07-02T12:45:34Z</dcterms:modified>
</cp:coreProperties>
</file>